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Blog\13. Solucionario Programación Lineal Krajewski\Problemas resueltos solver\"/>
    </mc:Choice>
  </mc:AlternateContent>
  <xr:revisionPtr revIDLastSave="0" documentId="13_ncr:1_{B2DD5B59-72F5-4C0F-A8FB-28EBD93D24F1}" xr6:coauthVersionLast="33" xr6:coauthVersionMax="33" xr10:uidLastSave="{00000000-0000-0000-0000-000000000000}"/>
  <bookViews>
    <workbookView xWindow="0" yWindow="0" windowWidth="14385" windowHeight="11580" firstSheet="1" activeTab="3" xr2:uid="{C2586042-A616-4003-8FC7-21A8A3B741C3}"/>
  </bookViews>
  <sheets>
    <sheet name="Informe de respuestas 1" sheetId="2" r:id="rId1"/>
    <sheet name="Informe de sensibilidad 1" sheetId="3" r:id="rId2"/>
    <sheet name="Informe de límites 1" sheetId="4" r:id="rId3"/>
    <sheet name="Hoja1" sheetId="1" r:id="rId4"/>
  </sheets>
  <definedNames>
    <definedName name="solver_adj" localSheetId="3" hidden="1">Hoja1!$C$2:$G$2</definedName>
    <definedName name="solver_cvg" localSheetId="3" hidden="1">0.0001</definedName>
    <definedName name="solver_drv" localSheetId="3" hidden="1">2</definedName>
    <definedName name="solver_eng" localSheetId="3" hidden="1">2</definedName>
    <definedName name="solver_est" localSheetId="3" hidden="1">1</definedName>
    <definedName name="solver_itr" localSheetId="3" hidden="1">2147483647</definedName>
    <definedName name="solver_lhs0" localSheetId="3" hidden="1">Hoja1!$I$8:$I$12</definedName>
    <definedName name="solver_lhs1" localSheetId="3" hidden="1">Hoja1!$E$2:$F$2</definedName>
    <definedName name="solver_lhs2" localSheetId="3" hidden="1">Hoja1!$I$8:$I$12</definedName>
    <definedName name="solver_lhs3" localSheetId="3" hidden="1">Hoja1!$I$8:$I$12</definedName>
    <definedName name="solver_mip" localSheetId="3" hidden="1">2147483647</definedName>
    <definedName name="solver_mni" localSheetId="3" hidden="1">30</definedName>
    <definedName name="solver_mrt" localSheetId="3" hidden="1">0.075</definedName>
    <definedName name="solver_msl" localSheetId="3" hidden="1">2</definedName>
    <definedName name="solver_neg" localSheetId="3" hidden="1">1</definedName>
    <definedName name="solver_nod" localSheetId="3" hidden="1">2147483647</definedName>
    <definedName name="solver_num" localSheetId="3" hidden="1">2</definedName>
    <definedName name="solver_nwt" localSheetId="3" hidden="1">1</definedName>
    <definedName name="solver_opt" localSheetId="3" hidden="1">Hoja1!$C$4</definedName>
    <definedName name="solver_pre" localSheetId="3" hidden="1">0.000001</definedName>
    <definedName name="solver_rbv" localSheetId="3" hidden="1">2</definedName>
    <definedName name="solver_rel0" localSheetId="3" hidden="1">1</definedName>
    <definedName name="solver_rel1" localSheetId="3" hidden="1">3</definedName>
    <definedName name="solver_rel2" localSheetId="3" hidden="1">1</definedName>
    <definedName name="solver_rel3" localSheetId="3" hidden="1">1</definedName>
    <definedName name="solver_rhs0" localSheetId="3" hidden="1">Hoja1!$H$8:$H$12</definedName>
    <definedName name="solver_rhs1" localSheetId="3" hidden="1">Hoja1!$E$13:$F$13</definedName>
    <definedName name="solver_rhs2" localSheetId="3" hidden="1">Hoja1!$H$8:$H$12</definedName>
    <definedName name="solver_rhs3" localSheetId="3" hidden="1">Hoja1!$H$8:$H$12</definedName>
    <definedName name="solver_rlx" localSheetId="3" hidden="1">2</definedName>
    <definedName name="solver_rsd" localSheetId="3" hidden="1">0</definedName>
    <definedName name="solver_scl" localSheetId="3" hidden="1">2</definedName>
    <definedName name="solver_sho" localSheetId="3" hidden="1">2</definedName>
    <definedName name="solver_sho" localSheetId="2" hidden="1">2</definedName>
    <definedName name="solver_ssz" localSheetId="3" hidden="1">100</definedName>
    <definedName name="solver_tim" localSheetId="3" hidden="1">2147483647</definedName>
    <definedName name="solver_tol" localSheetId="3" hidden="1">0.01</definedName>
    <definedName name="solver_typ" localSheetId="3" hidden="1">1</definedName>
    <definedName name="solver_val" localSheetId="3" hidden="1">0</definedName>
    <definedName name="solver_ver" localSheetId="3" hidden="1">3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30" i="1" l="1"/>
  <c r="E30" i="1"/>
  <c r="F30" i="1"/>
  <c r="G30" i="1"/>
  <c r="C30" i="1"/>
  <c r="D29" i="1"/>
  <c r="E29" i="1"/>
  <c r="F29" i="1"/>
  <c r="G29" i="1"/>
  <c r="C29" i="1"/>
  <c r="D25" i="1"/>
  <c r="E25" i="1"/>
  <c r="F25" i="1"/>
  <c r="G25" i="1"/>
  <c r="C25" i="1"/>
  <c r="D24" i="1"/>
  <c r="E24" i="1"/>
  <c r="F24" i="1"/>
  <c r="G24" i="1"/>
  <c r="C24" i="1"/>
  <c r="E23" i="1"/>
  <c r="G22" i="1"/>
  <c r="G23" i="1" s="1"/>
  <c r="D22" i="1"/>
  <c r="D23" i="1" s="1"/>
  <c r="E22" i="1"/>
  <c r="C22" i="1"/>
  <c r="C23" i="1" s="1"/>
  <c r="D21" i="1"/>
  <c r="E21" i="1"/>
  <c r="F21" i="1"/>
  <c r="F22" i="1" s="1"/>
  <c r="F23" i="1" s="1"/>
  <c r="G21" i="1"/>
  <c r="C21" i="1"/>
  <c r="D20" i="1"/>
  <c r="E20" i="1"/>
  <c r="F20" i="1"/>
  <c r="G20" i="1"/>
  <c r="C20" i="1"/>
  <c r="D19" i="1"/>
  <c r="E19" i="1"/>
  <c r="F19" i="1"/>
  <c r="G19" i="1"/>
  <c r="C19" i="1"/>
  <c r="C31" i="1" l="1"/>
  <c r="C32" i="1" s="1"/>
  <c r="C33" i="1" s="1"/>
  <c r="C34" i="1" s="1"/>
  <c r="C35" i="1" s="1"/>
  <c r="E31" i="1"/>
  <c r="E32" i="1" s="1"/>
  <c r="E33" i="1" s="1"/>
  <c r="E34" i="1" s="1"/>
  <c r="E35" i="1" s="1"/>
  <c r="D31" i="1"/>
  <c r="D32" i="1" s="1"/>
  <c r="D33" i="1" s="1"/>
  <c r="D34" i="1" s="1"/>
  <c r="D35" i="1" s="1"/>
  <c r="F31" i="1"/>
  <c r="F32" i="1" s="1"/>
  <c r="F33" i="1" s="1"/>
  <c r="F34" i="1" s="1"/>
  <c r="F35" i="1" s="1"/>
  <c r="G31" i="1"/>
  <c r="G32" i="1" s="1"/>
  <c r="G33" i="1" s="1"/>
  <c r="G34" i="1" s="1"/>
  <c r="G35" i="1" s="1"/>
  <c r="I9" i="1"/>
  <c r="I10" i="1"/>
  <c r="I11" i="1"/>
  <c r="I12" i="1"/>
  <c r="I8" i="1"/>
  <c r="C4" i="1"/>
</calcChain>
</file>

<file path=xl/sharedStrings.xml><?xml version="1.0" encoding="utf-8"?>
<sst xmlns="http://schemas.openxmlformats.org/spreadsheetml/2006/main" count="207" uniqueCount="104">
  <si>
    <t>Variables</t>
  </si>
  <si>
    <t>Demanda</t>
  </si>
  <si>
    <t>Disponible</t>
  </si>
  <si>
    <t>Total</t>
  </si>
  <si>
    <t>Función Objetivo</t>
  </si>
  <si>
    <t>Restricciones</t>
  </si>
  <si>
    <t>A</t>
  </si>
  <si>
    <t>B</t>
  </si>
  <si>
    <t>C</t>
  </si>
  <si>
    <t>D</t>
  </si>
  <si>
    <t>E</t>
  </si>
  <si>
    <t>Utilidad</t>
  </si>
  <si>
    <t>Recursos</t>
  </si>
  <si>
    <t>Reactor</t>
  </si>
  <si>
    <t>Separador</t>
  </si>
  <si>
    <t>Materia Prima 1</t>
  </si>
  <si>
    <t>Materia Prima 2</t>
  </si>
  <si>
    <t>Materia Prima 3</t>
  </si>
  <si>
    <t>Microsoft Excel 16.0 Informe de respuestas</t>
  </si>
  <si>
    <t>Hoja de cálculo: [Problema 15.xlsx]Hoja1</t>
  </si>
  <si>
    <t>Informe creado: 2/06/2018 23:29:31</t>
  </si>
  <si>
    <t>Resultado: Solver encontró una solución. Se cumplen todas las restricciones y condiciones óptimas.</t>
  </si>
  <si>
    <t>Motor de Solver</t>
  </si>
  <si>
    <t>Motor: Simplex LP</t>
  </si>
  <si>
    <t>Tiempo de la solución: 0.015 segundos.</t>
  </si>
  <si>
    <t>Iteraciones: 4 Subproblemas: 0</t>
  </si>
  <si>
    <t>Opciones de Solver</t>
  </si>
  <si>
    <t>Tiempo máximo Ilimitado,  Iteraciones Ilimitado, Precision 0.000001</t>
  </si>
  <si>
    <t>Máximo de subproblemas Ilimitado, Máximo de soluciones de enteros Ilimitado, Tolerancia de enteros 1%, Asumir no negativo</t>
  </si>
  <si>
    <t>Celda objetivo (Máx)</t>
  </si>
  <si>
    <t>Celda</t>
  </si>
  <si>
    <t>Nombre</t>
  </si>
  <si>
    <t>Valor original</t>
  </si>
  <si>
    <t>Valor final</t>
  </si>
  <si>
    <t>Celdas de variables</t>
  </si>
  <si>
    <t>Entero</t>
  </si>
  <si>
    <t>Valor de la celda</t>
  </si>
  <si>
    <t>Fórmula</t>
  </si>
  <si>
    <t>Estado</t>
  </si>
  <si>
    <t>Demora</t>
  </si>
  <si>
    <t>$C$4</t>
  </si>
  <si>
    <t>Ingreso Total A</t>
  </si>
  <si>
    <t>$C$2</t>
  </si>
  <si>
    <t>Variables A</t>
  </si>
  <si>
    <t>Continuar</t>
  </si>
  <si>
    <t>$D$2</t>
  </si>
  <si>
    <t>Variables B</t>
  </si>
  <si>
    <t>$E$2</t>
  </si>
  <si>
    <t>Variables C</t>
  </si>
  <si>
    <t>$F$2</t>
  </si>
  <si>
    <t>Variables D</t>
  </si>
  <si>
    <t>$G$2</t>
  </si>
  <si>
    <t>Variables E</t>
  </si>
  <si>
    <t>$I$8</t>
  </si>
  <si>
    <t>Reactor Total</t>
  </si>
  <si>
    <t>$I$8&lt;=$H$8</t>
  </si>
  <si>
    <t>No vinculante</t>
  </si>
  <si>
    <t>$I$9</t>
  </si>
  <si>
    <t>Separador Total</t>
  </si>
  <si>
    <t>$I$9&lt;=$H$9</t>
  </si>
  <si>
    <t>Vinculante</t>
  </si>
  <si>
    <t>$I$10</t>
  </si>
  <si>
    <t>Materia Prima 1 Total</t>
  </si>
  <si>
    <t>$I$10&lt;=$H$10</t>
  </si>
  <si>
    <t>$I$11</t>
  </si>
  <si>
    <t>Materia Prima 2 Total</t>
  </si>
  <si>
    <t>$I$11&lt;=$H$11</t>
  </si>
  <si>
    <t>$I$12</t>
  </si>
  <si>
    <t>Materia Prima 3 Total</t>
  </si>
  <si>
    <t>$I$12&lt;=$H$12</t>
  </si>
  <si>
    <t>$E$2&gt;=$E$13</t>
  </si>
  <si>
    <t>$F$2&gt;=$F$13</t>
  </si>
  <si>
    <t>Microsoft Excel 16.0 Informe de sensibilidad</t>
  </si>
  <si>
    <t>Final</t>
  </si>
  <si>
    <t>Valor</t>
  </si>
  <si>
    <t>Reducido</t>
  </si>
  <si>
    <t>Coste</t>
  </si>
  <si>
    <t>Objetivo</t>
  </si>
  <si>
    <t>Coeficiente</t>
  </si>
  <si>
    <t>Permisible</t>
  </si>
  <si>
    <t>Aumentar</t>
  </si>
  <si>
    <t>Reducir</t>
  </si>
  <si>
    <t>Sombra</t>
  </si>
  <si>
    <t>Precio</t>
  </si>
  <si>
    <t>Restricción</t>
  </si>
  <si>
    <t>Lado derecho</t>
  </si>
  <si>
    <t>Microsoft Excel 16.0 Informe de límites</t>
  </si>
  <si>
    <t>Variable</t>
  </si>
  <si>
    <t>Inferior</t>
  </si>
  <si>
    <t>Límite</t>
  </si>
  <si>
    <t>Resultado</t>
  </si>
  <si>
    <t>Superior</t>
  </si>
  <si>
    <t>Utilidad Total</t>
  </si>
  <si>
    <t>Producto</t>
  </si>
  <si>
    <t>Cantidad</t>
  </si>
  <si>
    <t>Tiempo Reactor</t>
  </si>
  <si>
    <t>Tiempo Requerido</t>
  </si>
  <si>
    <t>Total días (24 h/d)</t>
  </si>
  <si>
    <t>Nro Períodos 35 días</t>
  </si>
  <si>
    <t>Nro Lotes</t>
  </si>
  <si>
    <t>Tamaño de Lote</t>
  </si>
  <si>
    <t>Tamaño de Lote en Reactor</t>
  </si>
  <si>
    <t>Tamaño de Lote en Separador</t>
  </si>
  <si>
    <t>Tiempo Separador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</si>
</sst>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[$$-540A]* #,##0.00_ ;_-[$$-540A]* \-#,##0.00\ ;_-[$$-540A]* &quot;-&quot;??_ ;_-@_ "/>
  </numFmts>
  <fonts count="5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1"/>
      <color indexed="1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1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23"/>
      </top>
      <bottom/>
      <diagonal/>
    </border>
    <border>
      <left/>
      <right/>
      <top/>
      <bottom style="medium">
        <color indexed="23"/>
      </bottom>
      <diagonal/>
    </border>
    <border>
      <left/>
      <right/>
      <top style="medium">
        <color indexed="23"/>
      </top>
      <bottom style="medium">
        <color indexed="23"/>
      </bottom>
      <diagonal/>
    </border>
    <border>
      <left/>
      <right/>
      <top style="thin">
        <color indexed="23"/>
      </top>
      <bottom style="medium">
        <color indexed="23"/>
      </bottom>
      <diagonal/>
    </border>
    <border>
      <left/>
      <right/>
      <top style="thin">
        <color indexed="23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164" fontId="0" fillId="0" borderId="4" xfId="0" applyNumberFormat="1" applyBorder="1" applyAlignment="1">
      <alignment horizontal="center" vertical="center" wrapText="1"/>
    </xf>
    <xf numFmtId="164" fontId="3" fillId="3" borderId="1" xfId="0" applyNumberFormat="1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2" fillId="0" borderId="1" xfId="0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 wrapText="1"/>
    </xf>
    <xf numFmtId="0" fontId="0" fillId="4" borderId="0" xfId="0" applyFill="1"/>
    <xf numFmtId="0" fontId="1" fillId="2" borderId="1" xfId="0" applyFont="1" applyFill="1" applyBorder="1" applyAlignment="1">
      <alignment vertical="center" wrapText="1"/>
    </xf>
    <xf numFmtId="0" fontId="2" fillId="0" borderId="0" xfId="0" applyFont="1"/>
    <xf numFmtId="0" fontId="0" fillId="0" borderId="12" xfId="0" applyFill="1" applyBorder="1" applyAlignment="1"/>
    <xf numFmtId="0" fontId="4" fillId="0" borderId="11" xfId="0" applyFont="1" applyFill="1" applyBorder="1" applyAlignment="1">
      <alignment horizontal="center"/>
    </xf>
    <xf numFmtId="0" fontId="0" fillId="0" borderId="13" xfId="0" applyFill="1" applyBorder="1" applyAlignment="1"/>
    <xf numFmtId="164" fontId="0" fillId="0" borderId="12" xfId="0" applyNumberFormat="1" applyFill="1" applyBorder="1" applyAlignment="1"/>
    <xf numFmtId="0" fontId="0" fillId="0" borderId="13" xfId="0" applyNumberFormat="1" applyFill="1" applyBorder="1" applyAlignment="1"/>
    <xf numFmtId="0" fontId="0" fillId="0" borderId="12" xfId="0" applyNumberFormat="1" applyFill="1" applyBorder="1" applyAlignment="1"/>
    <xf numFmtId="0" fontId="4" fillId="0" borderId="9" xfId="0" applyFont="1" applyFill="1" applyBorder="1" applyAlignment="1">
      <alignment horizontal="center"/>
    </xf>
    <xf numFmtId="0" fontId="4" fillId="0" borderId="10" xfId="0" applyFont="1" applyFill="1" applyBorder="1" applyAlignment="1">
      <alignment horizontal="center"/>
    </xf>
    <xf numFmtId="2" fontId="2" fillId="3" borderId="4" xfId="0" applyNumberFormat="1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vertical="center" wrapText="1"/>
    </xf>
    <xf numFmtId="0" fontId="1" fillId="2" borderId="6" xfId="0" applyFont="1" applyFill="1" applyBorder="1" applyAlignment="1">
      <alignment horizontal="center" vertical="center" textRotation="90" wrapText="1"/>
    </xf>
    <xf numFmtId="0" fontId="1" fillId="2" borderId="5" xfId="0" applyFont="1" applyFill="1" applyBorder="1" applyAlignment="1">
      <alignment horizontal="center" vertical="center" textRotation="90" wrapText="1"/>
    </xf>
    <xf numFmtId="0" fontId="1" fillId="2" borderId="3" xfId="0" applyFont="1" applyFill="1" applyBorder="1" applyAlignment="1">
      <alignment horizontal="center" vertical="center" textRotation="90" wrapText="1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5" xfId="0" applyFont="1" applyFill="1" applyBorder="1" applyAlignment="1">
      <alignment horizontal="center" vertical="center" textRotation="90"/>
    </xf>
    <xf numFmtId="0" fontId="0" fillId="4" borderId="8" xfId="0" applyFill="1" applyBorder="1" applyAlignment="1">
      <alignment horizontal="center"/>
    </xf>
    <xf numFmtId="0" fontId="0" fillId="4" borderId="7" xfId="0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198783</xdr:colOff>
      <xdr:row>0</xdr:row>
      <xdr:rowOff>0</xdr:rowOff>
    </xdr:from>
    <xdr:to>
      <xdr:col>13</xdr:col>
      <xdr:colOff>2540812</xdr:colOff>
      <xdr:row>27</xdr:row>
      <xdr:rowOff>22412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D75889EE-2F8F-43E6-B480-466BB4D80C1B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7147892" y="0"/>
          <a:ext cx="5390029" cy="55717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4FED98-361E-451F-9D9F-CAB1F76665CA}">
  <dimension ref="A1:G36"/>
  <sheetViews>
    <sheetView showGridLines="0" workbookViewId="0"/>
  </sheetViews>
  <sheetFormatPr baseColWidth="10" defaultRowHeight="15" x14ac:dyDescent="0.25"/>
  <cols>
    <col min="1" max="1" width="2.28515625" customWidth="1"/>
    <col min="2" max="2" width="6" bestFit="1" customWidth="1"/>
    <col min="3" max="3" width="19.85546875" bestFit="1" customWidth="1"/>
    <col min="4" max="4" width="15.5703125" bestFit="1" customWidth="1"/>
    <col min="5" max="5" width="12.85546875" bestFit="1" customWidth="1"/>
    <col min="6" max="6" width="13.28515625" bestFit="1" customWidth="1"/>
    <col min="7" max="7" width="12" bestFit="1" customWidth="1"/>
  </cols>
  <sheetData>
    <row r="1" spans="1:5" x14ac:dyDescent="0.25">
      <c r="A1" s="14" t="s">
        <v>18</v>
      </c>
    </row>
    <row r="2" spans="1:5" x14ac:dyDescent="0.25">
      <c r="A2" s="14" t="s">
        <v>19</v>
      </c>
    </row>
    <row r="3" spans="1:5" x14ac:dyDescent="0.25">
      <c r="A3" s="14" t="s">
        <v>20</v>
      </c>
    </row>
    <row r="4" spans="1:5" x14ac:dyDescent="0.25">
      <c r="A4" s="14" t="s">
        <v>21</v>
      </c>
    </row>
    <row r="5" spans="1:5" x14ac:dyDescent="0.25">
      <c r="A5" s="14" t="s">
        <v>22</v>
      </c>
    </row>
    <row r="6" spans="1:5" x14ac:dyDescent="0.25">
      <c r="A6" s="14"/>
      <c r="B6" t="s">
        <v>23</v>
      </c>
    </row>
    <row r="7" spans="1:5" x14ac:dyDescent="0.25">
      <c r="A7" s="14"/>
      <c r="B7" t="s">
        <v>24</v>
      </c>
    </row>
    <row r="8" spans="1:5" x14ac:dyDescent="0.25">
      <c r="A8" s="14"/>
      <c r="B8" t="s">
        <v>25</v>
      </c>
    </row>
    <row r="9" spans="1:5" x14ac:dyDescent="0.25">
      <c r="A9" s="14" t="s">
        <v>26</v>
      </c>
    </row>
    <row r="10" spans="1:5" x14ac:dyDescent="0.25">
      <c r="B10" t="s">
        <v>27</v>
      </c>
    </row>
    <row r="11" spans="1:5" x14ac:dyDescent="0.25">
      <c r="B11" t="s">
        <v>28</v>
      </c>
    </row>
    <row r="14" spans="1:5" ht="15.75" thickBot="1" x14ac:dyDescent="0.3">
      <c r="A14" t="s">
        <v>29</v>
      </c>
    </row>
    <row r="15" spans="1:5" ht="15.75" thickBot="1" x14ac:dyDescent="0.3">
      <c r="B15" s="16" t="s">
        <v>30</v>
      </c>
      <c r="C15" s="16" t="s">
        <v>31</v>
      </c>
      <c r="D15" s="16" t="s">
        <v>32</v>
      </c>
      <c r="E15" s="16" t="s">
        <v>33</v>
      </c>
    </row>
    <row r="16" spans="1:5" ht="15.75" thickBot="1" x14ac:dyDescent="0.3">
      <c r="B16" s="15" t="s">
        <v>40</v>
      </c>
      <c r="C16" s="15" t="s">
        <v>41</v>
      </c>
      <c r="D16" s="18">
        <v>0</v>
      </c>
      <c r="E16" s="18">
        <v>194489.28571428574</v>
      </c>
    </row>
    <row r="19" spans="1:7" ht="15.75" thickBot="1" x14ac:dyDescent="0.3">
      <c r="A19" t="s">
        <v>34</v>
      </c>
    </row>
    <row r="20" spans="1:7" ht="15.75" thickBot="1" x14ac:dyDescent="0.3">
      <c r="B20" s="16" t="s">
        <v>30</v>
      </c>
      <c r="C20" s="16" t="s">
        <v>31</v>
      </c>
      <c r="D20" s="16" t="s">
        <v>32</v>
      </c>
      <c r="E20" s="16" t="s">
        <v>33</v>
      </c>
      <c r="F20" s="16" t="s">
        <v>35</v>
      </c>
    </row>
    <row r="21" spans="1:7" x14ac:dyDescent="0.25">
      <c r="B21" s="17" t="s">
        <v>42</v>
      </c>
      <c r="C21" s="17" t="s">
        <v>43</v>
      </c>
      <c r="D21" s="19">
        <v>0</v>
      </c>
      <c r="E21" s="19">
        <v>17310.714285714301</v>
      </c>
      <c r="F21" s="17" t="s">
        <v>44</v>
      </c>
    </row>
    <row r="22" spans="1:7" x14ac:dyDescent="0.25">
      <c r="B22" s="17" t="s">
        <v>45</v>
      </c>
      <c r="C22" s="17" t="s">
        <v>46</v>
      </c>
      <c r="D22" s="19">
        <v>0</v>
      </c>
      <c r="E22" s="19">
        <v>6428.5714285714284</v>
      </c>
      <c r="F22" s="17" t="s">
        <v>44</v>
      </c>
    </row>
    <row r="23" spans="1:7" x14ac:dyDescent="0.25">
      <c r="B23" s="17" t="s">
        <v>47</v>
      </c>
      <c r="C23" s="17" t="s">
        <v>48</v>
      </c>
      <c r="D23" s="19">
        <v>0</v>
      </c>
      <c r="E23" s="19">
        <v>3000</v>
      </c>
      <c r="F23" s="17" t="s">
        <v>44</v>
      </c>
    </row>
    <row r="24" spans="1:7" x14ac:dyDescent="0.25">
      <c r="B24" s="17" t="s">
        <v>49</v>
      </c>
      <c r="C24" s="17" t="s">
        <v>50</v>
      </c>
      <c r="D24" s="19">
        <v>0</v>
      </c>
      <c r="E24" s="19">
        <v>3000</v>
      </c>
      <c r="F24" s="17" t="s">
        <v>44</v>
      </c>
    </row>
    <row r="25" spans="1:7" ht="15.75" thickBot="1" x14ac:dyDescent="0.3">
      <c r="B25" s="15" t="s">
        <v>51</v>
      </c>
      <c r="C25" s="15" t="s">
        <v>52</v>
      </c>
      <c r="D25" s="20">
        <v>0</v>
      </c>
      <c r="E25" s="20">
        <v>10130.952380952371</v>
      </c>
      <c r="F25" s="15" t="s">
        <v>44</v>
      </c>
    </row>
    <row r="28" spans="1:7" ht="15.75" thickBot="1" x14ac:dyDescent="0.3">
      <c r="A28" t="s">
        <v>5</v>
      </c>
    </row>
    <row r="29" spans="1:7" ht="15.75" thickBot="1" x14ac:dyDescent="0.3">
      <c r="B29" s="16" t="s">
        <v>30</v>
      </c>
      <c r="C29" s="16" t="s">
        <v>31</v>
      </c>
      <c r="D29" s="16" t="s">
        <v>36</v>
      </c>
      <c r="E29" s="16" t="s">
        <v>37</v>
      </c>
      <c r="F29" s="16" t="s">
        <v>38</v>
      </c>
      <c r="G29" s="16" t="s">
        <v>39</v>
      </c>
    </row>
    <row r="30" spans="1:7" x14ac:dyDescent="0.25">
      <c r="B30" s="17" t="s">
        <v>53</v>
      </c>
      <c r="C30" s="17" t="s">
        <v>54</v>
      </c>
      <c r="D30" s="19">
        <v>7138.0357142857138</v>
      </c>
      <c r="E30" s="17" t="s">
        <v>55</v>
      </c>
      <c r="F30" s="17" t="s">
        <v>56</v>
      </c>
      <c r="G30" s="17">
        <v>361.96428571428623</v>
      </c>
    </row>
    <row r="31" spans="1:7" x14ac:dyDescent="0.25">
      <c r="B31" s="17" t="s">
        <v>57</v>
      </c>
      <c r="C31" s="17" t="s">
        <v>58</v>
      </c>
      <c r="D31" s="19">
        <v>7500</v>
      </c>
      <c r="E31" s="17" t="s">
        <v>59</v>
      </c>
      <c r="F31" s="17" t="s">
        <v>60</v>
      </c>
      <c r="G31" s="17">
        <v>0</v>
      </c>
    </row>
    <row r="32" spans="1:7" x14ac:dyDescent="0.25">
      <c r="B32" s="17" t="s">
        <v>61</v>
      </c>
      <c r="C32" s="17" t="s">
        <v>62</v>
      </c>
      <c r="D32" s="19">
        <v>10000</v>
      </c>
      <c r="E32" s="17" t="s">
        <v>63</v>
      </c>
      <c r="F32" s="17" t="s">
        <v>60</v>
      </c>
      <c r="G32" s="17">
        <v>0</v>
      </c>
    </row>
    <row r="33" spans="2:7" x14ac:dyDescent="0.25">
      <c r="B33" s="17" t="s">
        <v>64</v>
      </c>
      <c r="C33" s="17" t="s">
        <v>65</v>
      </c>
      <c r="D33" s="19">
        <v>6000</v>
      </c>
      <c r="E33" s="17" t="s">
        <v>66</v>
      </c>
      <c r="F33" s="17" t="s">
        <v>60</v>
      </c>
      <c r="G33" s="17">
        <v>0</v>
      </c>
    </row>
    <row r="34" spans="2:7" x14ac:dyDescent="0.25">
      <c r="B34" s="17" t="s">
        <v>67</v>
      </c>
      <c r="C34" s="17" t="s">
        <v>68</v>
      </c>
      <c r="D34" s="19">
        <v>4216.7857142857156</v>
      </c>
      <c r="E34" s="17" t="s">
        <v>69</v>
      </c>
      <c r="F34" s="17" t="s">
        <v>56</v>
      </c>
      <c r="G34" s="17">
        <v>2783.2142857142844</v>
      </c>
    </row>
    <row r="35" spans="2:7" x14ac:dyDescent="0.25">
      <c r="B35" s="17" t="s">
        <v>47</v>
      </c>
      <c r="C35" s="17" t="s">
        <v>48</v>
      </c>
      <c r="D35" s="19">
        <v>3000</v>
      </c>
      <c r="E35" s="17" t="s">
        <v>70</v>
      </c>
      <c r="F35" s="17" t="s">
        <v>60</v>
      </c>
      <c r="G35" s="19">
        <v>0</v>
      </c>
    </row>
    <row r="36" spans="2:7" ht="15.75" thickBot="1" x14ac:dyDescent="0.3">
      <c r="B36" s="15" t="s">
        <v>49</v>
      </c>
      <c r="C36" s="15" t="s">
        <v>50</v>
      </c>
      <c r="D36" s="20">
        <v>3000</v>
      </c>
      <c r="E36" s="15" t="s">
        <v>71</v>
      </c>
      <c r="F36" s="15" t="s">
        <v>60</v>
      </c>
      <c r="G36" s="20">
        <v>0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42E52B-5AFC-4536-923E-FF2E3A692DDC}">
  <dimension ref="A1:H22"/>
  <sheetViews>
    <sheetView showGridLines="0" workbookViewId="0"/>
  </sheetViews>
  <sheetFormatPr baseColWidth="10" defaultRowHeight="15" x14ac:dyDescent="0.25"/>
  <cols>
    <col min="1" max="1" width="2.28515625" customWidth="1"/>
    <col min="2" max="2" width="6" bestFit="1" customWidth="1"/>
    <col min="3" max="3" width="19.85546875" bestFit="1" customWidth="1"/>
    <col min="4" max="4" width="12" bestFit="1" customWidth="1"/>
    <col min="5" max="5" width="12.7109375" bestFit="1" customWidth="1"/>
    <col min="6" max="6" width="12.85546875" bestFit="1" customWidth="1"/>
    <col min="7" max="8" width="12" bestFit="1" customWidth="1"/>
  </cols>
  <sheetData>
    <row r="1" spans="1:8" x14ac:dyDescent="0.25">
      <c r="A1" s="14" t="s">
        <v>72</v>
      </c>
    </row>
    <row r="2" spans="1:8" x14ac:dyDescent="0.25">
      <c r="A2" s="14" t="s">
        <v>19</v>
      </c>
    </row>
    <row r="3" spans="1:8" x14ac:dyDescent="0.25">
      <c r="A3" s="14" t="s">
        <v>20</v>
      </c>
    </row>
    <row r="6" spans="1:8" ht="15.75" thickBot="1" x14ac:dyDescent="0.3">
      <c r="A6" t="s">
        <v>34</v>
      </c>
    </row>
    <row r="7" spans="1:8" x14ac:dyDescent="0.25">
      <c r="B7" s="21"/>
      <c r="C7" s="21"/>
      <c r="D7" s="21" t="s">
        <v>73</v>
      </c>
      <c r="E7" s="21" t="s">
        <v>75</v>
      </c>
      <c r="F7" s="21" t="s">
        <v>77</v>
      </c>
      <c r="G7" s="21" t="s">
        <v>79</v>
      </c>
      <c r="H7" s="21" t="s">
        <v>79</v>
      </c>
    </row>
    <row r="8" spans="1:8" ht="15.75" thickBot="1" x14ac:dyDescent="0.3">
      <c r="B8" s="22" t="s">
        <v>30</v>
      </c>
      <c r="C8" s="22" t="s">
        <v>31</v>
      </c>
      <c r="D8" s="22" t="s">
        <v>74</v>
      </c>
      <c r="E8" s="22" t="s">
        <v>76</v>
      </c>
      <c r="F8" s="22" t="s">
        <v>78</v>
      </c>
      <c r="G8" s="22" t="s">
        <v>80</v>
      </c>
      <c r="H8" s="22" t="s">
        <v>81</v>
      </c>
    </row>
    <row r="9" spans="1:8" x14ac:dyDescent="0.25">
      <c r="B9" s="17" t="s">
        <v>42</v>
      </c>
      <c r="C9" s="17" t="s">
        <v>43</v>
      </c>
      <c r="D9" s="17">
        <v>17310.714285714301</v>
      </c>
      <c r="E9" s="17">
        <v>0</v>
      </c>
      <c r="F9" s="17">
        <v>4</v>
      </c>
      <c r="G9" s="17">
        <v>0.88524590163934458</v>
      </c>
      <c r="H9" s="17">
        <v>0.20000000000000079</v>
      </c>
    </row>
    <row r="10" spans="1:8" x14ac:dyDescent="0.25">
      <c r="B10" s="17" t="s">
        <v>45</v>
      </c>
      <c r="C10" s="17" t="s">
        <v>46</v>
      </c>
      <c r="D10" s="17">
        <v>6428.5714285714284</v>
      </c>
      <c r="E10" s="17">
        <v>0</v>
      </c>
      <c r="F10" s="17">
        <v>7</v>
      </c>
      <c r="G10" s="17">
        <v>1E+30</v>
      </c>
      <c r="H10" s="17">
        <v>3.4050000000000007</v>
      </c>
    </row>
    <row r="11" spans="1:8" x14ac:dyDescent="0.25">
      <c r="B11" s="17" t="s">
        <v>47</v>
      </c>
      <c r="C11" s="17" t="s">
        <v>48</v>
      </c>
      <c r="D11" s="17">
        <v>3000</v>
      </c>
      <c r="E11" s="17">
        <v>-0.25000000000000089</v>
      </c>
      <c r="F11" s="17">
        <v>3.5</v>
      </c>
      <c r="G11" s="17">
        <v>0.25000000000000089</v>
      </c>
      <c r="H11" s="17">
        <v>1E+30</v>
      </c>
    </row>
    <row r="12" spans="1:8" x14ac:dyDescent="0.25">
      <c r="B12" s="17" t="s">
        <v>49</v>
      </c>
      <c r="C12" s="17" t="s">
        <v>50</v>
      </c>
      <c r="D12" s="17">
        <v>3000</v>
      </c>
      <c r="E12" s="17">
        <v>-2.4321428571428578</v>
      </c>
      <c r="F12" s="17">
        <v>4</v>
      </c>
      <c r="G12" s="17">
        <v>2.4321428571428578</v>
      </c>
      <c r="H12" s="17">
        <v>1E+30</v>
      </c>
    </row>
    <row r="13" spans="1:8" ht="15.75" thickBot="1" x14ac:dyDescent="0.3">
      <c r="B13" s="15" t="s">
        <v>51</v>
      </c>
      <c r="C13" s="15" t="s">
        <v>52</v>
      </c>
      <c r="D13" s="15">
        <v>10130.952380952371</v>
      </c>
      <c r="E13" s="15">
        <v>0</v>
      </c>
      <c r="F13" s="15">
        <v>5.6999999999999993</v>
      </c>
      <c r="G13" s="15">
        <v>0.30000000000000121</v>
      </c>
      <c r="H13" s="15">
        <v>0.30000000000000088</v>
      </c>
    </row>
    <row r="15" spans="1:8" ht="15.75" thickBot="1" x14ac:dyDescent="0.3">
      <c r="A15" t="s">
        <v>5</v>
      </c>
    </row>
    <row r="16" spans="1:8" x14ac:dyDescent="0.25">
      <c r="B16" s="21"/>
      <c r="C16" s="21"/>
      <c r="D16" s="21" t="s">
        <v>73</v>
      </c>
      <c r="E16" s="21" t="s">
        <v>82</v>
      </c>
      <c r="F16" s="21" t="s">
        <v>84</v>
      </c>
      <c r="G16" s="21" t="s">
        <v>79</v>
      </c>
      <c r="H16" s="21" t="s">
        <v>79</v>
      </c>
    </row>
    <row r="17" spans="2:8" ht="15.75" thickBot="1" x14ac:dyDescent="0.3">
      <c r="B17" s="22" t="s">
        <v>30</v>
      </c>
      <c r="C17" s="22" t="s">
        <v>31</v>
      </c>
      <c r="D17" s="22" t="s">
        <v>74</v>
      </c>
      <c r="E17" s="22" t="s">
        <v>83</v>
      </c>
      <c r="F17" s="22" t="s">
        <v>85</v>
      </c>
      <c r="G17" s="22" t="s">
        <v>80</v>
      </c>
      <c r="H17" s="22" t="s">
        <v>81</v>
      </c>
    </row>
    <row r="18" spans="2:8" x14ac:dyDescent="0.25">
      <c r="B18" s="17" t="s">
        <v>53</v>
      </c>
      <c r="C18" s="17" t="s">
        <v>54</v>
      </c>
      <c r="D18" s="17">
        <v>7138.0357142857138</v>
      </c>
      <c r="E18" s="17">
        <v>0</v>
      </c>
      <c r="F18" s="17">
        <v>7500</v>
      </c>
      <c r="G18" s="17">
        <v>1E+30</v>
      </c>
      <c r="H18" s="17">
        <v>361.96428571428754</v>
      </c>
    </row>
    <row r="19" spans="2:8" x14ac:dyDescent="0.25">
      <c r="B19" s="17" t="s">
        <v>57</v>
      </c>
      <c r="C19" s="17" t="s">
        <v>58</v>
      </c>
      <c r="D19" s="17">
        <v>7500</v>
      </c>
      <c r="E19" s="17">
        <v>17.499999999999993</v>
      </c>
      <c r="F19" s="17">
        <v>7500</v>
      </c>
      <c r="G19" s="17">
        <v>413.6734693877579</v>
      </c>
      <c r="H19" s="17">
        <v>1215.714285714286</v>
      </c>
    </row>
    <row r="20" spans="2:8" x14ac:dyDescent="0.25">
      <c r="B20" s="17" t="s">
        <v>61</v>
      </c>
      <c r="C20" s="17" t="s">
        <v>62</v>
      </c>
      <c r="D20" s="17">
        <v>10000</v>
      </c>
      <c r="E20" s="17">
        <v>2.5000000000000075</v>
      </c>
      <c r="F20" s="17">
        <v>10000</v>
      </c>
      <c r="G20" s="17">
        <v>1215.7142857142858</v>
      </c>
      <c r="H20" s="17">
        <v>579.14285714286143</v>
      </c>
    </row>
    <row r="21" spans="2:8" x14ac:dyDescent="0.25">
      <c r="B21" s="17" t="s">
        <v>64</v>
      </c>
      <c r="C21" s="17" t="s">
        <v>65</v>
      </c>
      <c r="D21" s="17">
        <v>6000</v>
      </c>
      <c r="E21" s="17">
        <v>7.7142857142857082</v>
      </c>
      <c r="F21" s="17">
        <v>6000</v>
      </c>
      <c r="G21" s="17">
        <v>641.45569620253605</v>
      </c>
      <c r="H21" s="17">
        <v>1772.9166666666667</v>
      </c>
    </row>
    <row r="22" spans="2:8" ht="15.75" thickBot="1" x14ac:dyDescent="0.3">
      <c r="B22" s="15" t="s">
        <v>67</v>
      </c>
      <c r="C22" s="15" t="s">
        <v>68</v>
      </c>
      <c r="D22" s="15">
        <v>4216.7857142857156</v>
      </c>
      <c r="E22" s="15">
        <v>0</v>
      </c>
      <c r="F22" s="15">
        <v>7000</v>
      </c>
      <c r="G22" s="15">
        <v>1E+30</v>
      </c>
      <c r="H22" s="15">
        <v>2783.2142857142835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A12D63-B35F-45CC-A867-9406B6F1D2C1}">
  <dimension ref="A1:J17"/>
  <sheetViews>
    <sheetView showGridLines="0" workbookViewId="0">
      <selection sqref="A1:A3"/>
    </sheetView>
  </sheetViews>
  <sheetFormatPr baseColWidth="10" defaultRowHeight="15" x14ac:dyDescent="0.25"/>
  <cols>
    <col min="1" max="1" width="2.28515625" customWidth="1"/>
    <col min="2" max="2" width="6" bestFit="1" customWidth="1"/>
    <col min="3" max="3" width="8.42578125" bestFit="1" customWidth="1"/>
    <col min="4" max="4" width="12.28515625" bestFit="1" customWidth="1"/>
    <col min="5" max="5" width="2.28515625" customWidth="1"/>
    <col min="6" max="6" width="7.7109375" bestFit="1" customWidth="1"/>
    <col min="7" max="7" width="9.85546875" bestFit="1" customWidth="1"/>
    <col min="8" max="8" width="2.28515625" customWidth="1"/>
    <col min="9" max="9" width="8.5703125" bestFit="1" customWidth="1"/>
    <col min="10" max="10" width="9.85546875" bestFit="1" customWidth="1"/>
  </cols>
  <sheetData>
    <row r="1" spans="1:10" x14ac:dyDescent="0.25">
      <c r="A1" s="14" t="s">
        <v>86</v>
      </c>
    </row>
    <row r="2" spans="1:10" x14ac:dyDescent="0.25">
      <c r="A2" s="14" t="s">
        <v>19</v>
      </c>
    </row>
    <row r="3" spans="1:10" x14ac:dyDescent="0.25">
      <c r="A3" s="14" t="s">
        <v>20</v>
      </c>
    </row>
    <row r="5" spans="1:10" ht="15.75" thickBot="1" x14ac:dyDescent="0.3"/>
    <row r="6" spans="1:10" x14ac:dyDescent="0.25">
      <c r="B6" s="21"/>
      <c r="C6" s="21" t="s">
        <v>77</v>
      </c>
      <c r="D6" s="21"/>
    </row>
    <row r="7" spans="1:10" ht="15.75" thickBot="1" x14ac:dyDescent="0.3">
      <c r="B7" s="22" t="s">
        <v>30</v>
      </c>
      <c r="C7" s="22" t="s">
        <v>31</v>
      </c>
      <c r="D7" s="22" t="s">
        <v>74</v>
      </c>
    </row>
    <row r="8" spans="1:10" ht="15.75" thickBot="1" x14ac:dyDescent="0.3">
      <c r="B8" s="15" t="s">
        <v>40</v>
      </c>
      <c r="C8" s="15" t="s">
        <v>41</v>
      </c>
      <c r="D8" s="18">
        <v>194489.28571428574</v>
      </c>
    </row>
    <row r="10" spans="1:10" ht="15.75" thickBot="1" x14ac:dyDescent="0.3"/>
    <row r="11" spans="1:10" x14ac:dyDescent="0.25">
      <c r="B11" s="21"/>
      <c r="C11" s="21" t="s">
        <v>87</v>
      </c>
      <c r="D11" s="21"/>
      <c r="F11" s="21" t="s">
        <v>88</v>
      </c>
      <c r="G11" s="21" t="s">
        <v>77</v>
      </c>
      <c r="I11" s="21" t="s">
        <v>91</v>
      </c>
      <c r="J11" s="21" t="s">
        <v>77</v>
      </c>
    </row>
    <row r="12" spans="1:10" ht="15.75" thickBot="1" x14ac:dyDescent="0.3">
      <c r="B12" s="22" t="s">
        <v>30</v>
      </c>
      <c r="C12" s="22" t="s">
        <v>31</v>
      </c>
      <c r="D12" s="22" t="s">
        <v>74</v>
      </c>
      <c r="F12" s="22" t="s">
        <v>89</v>
      </c>
      <c r="G12" s="22" t="s">
        <v>90</v>
      </c>
      <c r="I12" s="22" t="s">
        <v>89</v>
      </c>
      <c r="J12" s="22" t="s">
        <v>90</v>
      </c>
    </row>
    <row r="13" spans="1:10" x14ac:dyDescent="0.25">
      <c r="B13" s="17" t="s">
        <v>42</v>
      </c>
      <c r="C13" s="17" t="s">
        <v>43</v>
      </c>
      <c r="D13" s="19">
        <v>17310.714285714301</v>
      </c>
      <c r="F13" s="19">
        <v>0</v>
      </c>
      <c r="G13" s="19">
        <v>125246.42857142852</v>
      </c>
      <c r="I13" s="19">
        <v>17310.714285651324</v>
      </c>
      <c r="J13" s="19">
        <v>194489.28571403382</v>
      </c>
    </row>
    <row r="14" spans="1:10" x14ac:dyDescent="0.25">
      <c r="B14" s="17" t="s">
        <v>45</v>
      </c>
      <c r="C14" s="17" t="s">
        <v>46</v>
      </c>
      <c r="D14" s="19">
        <v>6428.5714285714284</v>
      </c>
      <c r="F14" s="19">
        <v>0</v>
      </c>
      <c r="G14" s="19">
        <v>149489.28571428571</v>
      </c>
      <c r="I14" s="19">
        <v>6428.5714284310998</v>
      </c>
      <c r="J14" s="19">
        <v>194489.28571330343</v>
      </c>
    </row>
    <row r="15" spans="1:10" x14ac:dyDescent="0.25">
      <c r="B15" s="17" t="s">
        <v>47</v>
      </c>
      <c r="C15" s="17" t="s">
        <v>48</v>
      </c>
      <c r="D15" s="19">
        <v>3000</v>
      </c>
      <c r="F15" s="19">
        <v>3000</v>
      </c>
      <c r="G15" s="19">
        <v>194489.28571428574</v>
      </c>
      <c r="I15" s="19">
        <v>2999.9999999345164</v>
      </c>
      <c r="J15" s="19">
        <v>194489.28571405652</v>
      </c>
    </row>
    <row r="16" spans="1:10" x14ac:dyDescent="0.25">
      <c r="B16" s="17" t="s">
        <v>49</v>
      </c>
      <c r="C16" s="17" t="s">
        <v>50</v>
      </c>
      <c r="D16" s="19">
        <v>3000</v>
      </c>
      <c r="F16" s="19">
        <v>3000</v>
      </c>
      <c r="G16" s="19">
        <v>194489.28571428574</v>
      </c>
      <c r="I16" s="19">
        <v>2999.9999999890861</v>
      </c>
      <c r="J16" s="19">
        <v>194489.28571424208</v>
      </c>
    </row>
    <row r="17" spans="2:10" ht="15.75" thickBot="1" x14ac:dyDescent="0.3">
      <c r="B17" s="15" t="s">
        <v>51</v>
      </c>
      <c r="C17" s="15" t="s">
        <v>52</v>
      </c>
      <c r="D17" s="20">
        <v>10130.952380952371</v>
      </c>
      <c r="F17" s="20">
        <v>0</v>
      </c>
      <c r="G17" s="20">
        <v>136742.85714285722</v>
      </c>
      <c r="I17" s="20">
        <v>10130.952380935985</v>
      </c>
      <c r="J17" s="20">
        <v>194489.28571419235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27B920-76E1-4C8F-AAEB-84FF1C4147C2}">
  <dimension ref="A1:I35"/>
  <sheetViews>
    <sheetView tabSelected="1" zoomScale="115" zoomScaleNormal="115" workbookViewId="0">
      <selection activeCell="O11" sqref="O11"/>
    </sheetView>
  </sheetViews>
  <sheetFormatPr baseColWidth="10" defaultRowHeight="15" x14ac:dyDescent="0.25"/>
  <cols>
    <col min="1" max="1" width="9.28515625" customWidth="1"/>
    <col min="2" max="2" width="19" customWidth="1"/>
    <col min="3" max="3" width="12.42578125" customWidth="1"/>
    <col min="4" max="4" width="10.140625" customWidth="1"/>
    <col min="5" max="5" width="9.5703125" customWidth="1"/>
    <col min="6" max="6" width="12.5703125" bestFit="1" customWidth="1"/>
    <col min="7" max="7" width="8.42578125" customWidth="1"/>
    <col min="8" max="8" width="10.5703125" bestFit="1" customWidth="1"/>
    <col min="9" max="9" width="12.140625" bestFit="1" customWidth="1"/>
    <col min="14" max="15" width="44.85546875" customWidth="1"/>
  </cols>
  <sheetData>
    <row r="1" spans="1:9" ht="30.75" customHeight="1" thickBot="1" x14ac:dyDescent="0.3">
      <c r="A1" s="25" t="s">
        <v>4</v>
      </c>
      <c r="B1" s="1" t="s">
        <v>93</v>
      </c>
      <c r="C1" s="2" t="s">
        <v>6</v>
      </c>
      <c r="D1" s="2" t="s">
        <v>7</v>
      </c>
      <c r="E1" s="2" t="s">
        <v>8</v>
      </c>
      <c r="F1" s="2" t="s">
        <v>9</v>
      </c>
      <c r="G1" s="2" t="s">
        <v>10</v>
      </c>
    </row>
    <row r="2" spans="1:9" ht="15.75" thickBot="1" x14ac:dyDescent="0.3">
      <c r="A2" s="26"/>
      <c r="B2" s="3" t="s">
        <v>0</v>
      </c>
      <c r="C2" s="4">
        <v>17310.714285714301</v>
      </c>
      <c r="D2" s="4">
        <v>6428.5714285714284</v>
      </c>
      <c r="E2" s="4">
        <v>3000</v>
      </c>
      <c r="F2" s="4">
        <v>3000</v>
      </c>
      <c r="G2" s="4">
        <v>10130.952380952371</v>
      </c>
    </row>
    <row r="3" spans="1:9" ht="15.75" thickBot="1" x14ac:dyDescent="0.3">
      <c r="A3" s="26"/>
      <c r="B3" s="3" t="s">
        <v>11</v>
      </c>
      <c r="C3" s="6">
        <v>4</v>
      </c>
      <c r="D3" s="6">
        <v>7</v>
      </c>
      <c r="E3" s="6">
        <v>3.5</v>
      </c>
      <c r="F3" s="6">
        <v>4</v>
      </c>
      <c r="G3" s="6">
        <v>5.7</v>
      </c>
    </row>
    <row r="4" spans="1:9" ht="15.75" customHeight="1" thickBot="1" x14ac:dyDescent="0.3">
      <c r="A4" s="27"/>
      <c r="B4" s="13" t="s">
        <v>92</v>
      </c>
      <c r="C4" s="7">
        <f>SUMPRODUCT(C2:G2,C3:G3)</f>
        <v>194489.28571428574</v>
      </c>
      <c r="D4" s="12"/>
      <c r="E4" s="12"/>
      <c r="F4" s="12"/>
      <c r="G4" s="12"/>
    </row>
    <row r="6" spans="1:9" ht="15.75" thickBot="1" x14ac:dyDescent="0.3"/>
    <row r="7" spans="1:9" ht="15.75" thickBot="1" x14ac:dyDescent="0.3">
      <c r="A7" s="28" t="s">
        <v>5</v>
      </c>
      <c r="B7" s="2" t="s">
        <v>12</v>
      </c>
      <c r="C7" s="2" t="s">
        <v>6</v>
      </c>
      <c r="D7" s="2" t="s">
        <v>7</v>
      </c>
      <c r="E7" s="2" t="s">
        <v>8</v>
      </c>
      <c r="F7" s="2" t="s">
        <v>9</v>
      </c>
      <c r="G7" s="2" t="s">
        <v>10</v>
      </c>
      <c r="H7" s="2" t="s">
        <v>2</v>
      </c>
      <c r="I7" s="2" t="s">
        <v>3</v>
      </c>
    </row>
    <row r="8" spans="1:9" ht="15.75" thickBot="1" x14ac:dyDescent="0.3">
      <c r="A8" s="29"/>
      <c r="B8" s="9" t="s">
        <v>13</v>
      </c>
      <c r="C8" s="5">
        <v>0.05</v>
      </c>
      <c r="D8" s="5">
        <v>0.1</v>
      </c>
      <c r="E8" s="5">
        <v>0.8</v>
      </c>
      <c r="F8" s="5">
        <v>0.56999999999999995</v>
      </c>
      <c r="G8" s="5">
        <v>0.15</v>
      </c>
      <c r="H8" s="5">
        <v>7500</v>
      </c>
      <c r="I8" s="8">
        <f>SUMPRODUCT($C$2:$G$2,C8:G8)</f>
        <v>7138.0357142857138</v>
      </c>
    </row>
    <row r="9" spans="1:9" ht="15.75" thickBot="1" x14ac:dyDescent="0.3">
      <c r="A9" s="29"/>
      <c r="B9" s="9" t="s">
        <v>14</v>
      </c>
      <c r="C9" s="5">
        <v>0.2</v>
      </c>
      <c r="D9" s="5">
        <v>0.02</v>
      </c>
      <c r="E9" s="5">
        <v>0.2</v>
      </c>
      <c r="F9" s="5">
        <v>0.09</v>
      </c>
      <c r="G9" s="5">
        <v>0.3</v>
      </c>
      <c r="H9" s="5">
        <v>7500</v>
      </c>
      <c r="I9" s="8">
        <f t="shared" ref="I9:I12" si="0">SUMPRODUCT($C$2:$G$2,C9:G9)</f>
        <v>7500</v>
      </c>
    </row>
    <row r="10" spans="1:9" ht="15.75" thickBot="1" x14ac:dyDescent="0.3">
      <c r="A10" s="29"/>
      <c r="B10" s="9" t="s">
        <v>15</v>
      </c>
      <c r="C10" s="5">
        <v>0.2</v>
      </c>
      <c r="D10" s="5">
        <v>0.5</v>
      </c>
      <c r="E10" s="5">
        <v>0.1</v>
      </c>
      <c r="F10" s="5">
        <v>0.4</v>
      </c>
      <c r="G10" s="5">
        <v>0.18</v>
      </c>
      <c r="H10" s="5">
        <v>10000</v>
      </c>
      <c r="I10" s="8">
        <f t="shared" si="0"/>
        <v>10000</v>
      </c>
    </row>
    <row r="11" spans="1:9" ht="15.75" thickBot="1" x14ac:dyDescent="0.3">
      <c r="A11" s="29"/>
      <c r="B11" s="9" t="s">
        <v>16</v>
      </c>
      <c r="C11" s="5"/>
      <c r="D11" s="5">
        <v>0.7</v>
      </c>
      <c r="E11" s="5"/>
      <c r="F11" s="5">
        <v>0.5</v>
      </c>
      <c r="G11" s="5"/>
      <c r="H11" s="5">
        <v>6000</v>
      </c>
      <c r="I11" s="8">
        <f t="shared" si="0"/>
        <v>6000</v>
      </c>
    </row>
    <row r="12" spans="1:9" ht="15.75" thickBot="1" x14ac:dyDescent="0.3">
      <c r="A12" s="29"/>
      <c r="B12" s="9" t="s">
        <v>17</v>
      </c>
      <c r="C12" s="5">
        <v>0.1</v>
      </c>
      <c r="D12" s="5">
        <v>0.2</v>
      </c>
      <c r="E12" s="5">
        <v>0.4</v>
      </c>
      <c r="F12" s="5"/>
      <c r="G12" s="5"/>
      <c r="H12" s="5">
        <v>7000</v>
      </c>
      <c r="I12" s="8">
        <f t="shared" si="0"/>
        <v>4216.7857142857156</v>
      </c>
    </row>
    <row r="13" spans="1:9" ht="15.75" thickBot="1" x14ac:dyDescent="0.3">
      <c r="A13" s="29"/>
      <c r="B13" s="10" t="s">
        <v>1</v>
      </c>
      <c r="C13" s="11"/>
      <c r="D13" s="11"/>
      <c r="E13" s="11">
        <v>3000</v>
      </c>
      <c r="F13" s="11">
        <v>3000</v>
      </c>
      <c r="G13" s="5"/>
      <c r="H13" s="30"/>
      <c r="I13" s="31"/>
    </row>
    <row r="17" spans="1:7" ht="15.75" thickBot="1" x14ac:dyDescent="0.3"/>
    <row r="18" spans="1:7" ht="15.75" customHeight="1" thickBot="1" x14ac:dyDescent="0.3">
      <c r="A18" s="25" t="s">
        <v>101</v>
      </c>
      <c r="B18" s="2" t="s">
        <v>93</v>
      </c>
      <c r="C18" s="2" t="s">
        <v>6</v>
      </c>
      <c r="D18" s="2" t="s">
        <v>7</v>
      </c>
      <c r="E18" s="2" t="s">
        <v>8</v>
      </c>
      <c r="F18" s="2" t="s">
        <v>9</v>
      </c>
      <c r="G18" s="2" t="s">
        <v>10</v>
      </c>
    </row>
    <row r="19" spans="1:7" ht="15.75" thickBot="1" x14ac:dyDescent="0.3">
      <c r="A19" s="26"/>
      <c r="B19" s="9" t="s">
        <v>94</v>
      </c>
      <c r="C19" s="5">
        <f>C2</f>
        <v>17310.714285714301</v>
      </c>
      <c r="D19" s="5">
        <f t="shared" ref="D19:G19" si="1">D2</f>
        <v>6428.5714285714284</v>
      </c>
      <c r="E19" s="5">
        <f t="shared" si="1"/>
        <v>3000</v>
      </c>
      <c r="F19" s="5">
        <f t="shared" si="1"/>
        <v>3000</v>
      </c>
      <c r="G19" s="5">
        <f t="shared" si="1"/>
        <v>10130.952380952371</v>
      </c>
    </row>
    <row r="20" spans="1:7" ht="15.75" thickBot="1" x14ac:dyDescent="0.3">
      <c r="A20" s="26"/>
      <c r="B20" s="9" t="s">
        <v>95</v>
      </c>
      <c r="C20" s="5">
        <f>C8</f>
        <v>0.05</v>
      </c>
      <c r="D20" s="5">
        <f t="shared" ref="D20:G20" si="2">D8</f>
        <v>0.1</v>
      </c>
      <c r="E20" s="5">
        <f t="shared" si="2"/>
        <v>0.8</v>
      </c>
      <c r="F20" s="5">
        <f t="shared" si="2"/>
        <v>0.56999999999999995</v>
      </c>
      <c r="G20" s="5">
        <f t="shared" si="2"/>
        <v>0.15</v>
      </c>
    </row>
    <row r="21" spans="1:7" ht="15.75" thickBot="1" x14ac:dyDescent="0.3">
      <c r="A21" s="26"/>
      <c r="B21" s="9" t="s">
        <v>96</v>
      </c>
      <c r="C21" s="5">
        <f>C19*C20</f>
        <v>865.53571428571513</v>
      </c>
      <c r="D21" s="5">
        <f t="shared" ref="D21:G21" si="3">D19*D20</f>
        <v>642.85714285714289</v>
      </c>
      <c r="E21" s="5">
        <f t="shared" si="3"/>
        <v>2400</v>
      </c>
      <c r="F21" s="5">
        <f t="shared" si="3"/>
        <v>1709.9999999999998</v>
      </c>
      <c r="G21" s="5">
        <f t="shared" si="3"/>
        <v>1519.6428571428555</v>
      </c>
    </row>
    <row r="22" spans="1:7" ht="15.75" thickBot="1" x14ac:dyDescent="0.3">
      <c r="A22" s="26"/>
      <c r="B22" s="9" t="s">
        <v>97</v>
      </c>
      <c r="C22" s="5">
        <f>C21/24</f>
        <v>36.06398809523813</v>
      </c>
      <c r="D22" s="5">
        <f t="shared" ref="D22:E22" si="4">D21/24</f>
        <v>26.785714285714288</v>
      </c>
      <c r="E22" s="5">
        <f t="shared" si="4"/>
        <v>100</v>
      </c>
      <c r="F22" s="5">
        <f t="shared" ref="F22" si="5">F21/24</f>
        <v>71.249999999999986</v>
      </c>
      <c r="G22" s="5">
        <f t="shared" ref="G22" si="6">G21/24</f>
        <v>63.318452380952316</v>
      </c>
    </row>
    <row r="23" spans="1:7" ht="18" customHeight="1" thickBot="1" x14ac:dyDescent="0.3">
      <c r="A23" s="26"/>
      <c r="B23" s="9" t="s">
        <v>98</v>
      </c>
      <c r="C23" s="5">
        <f>C22/35</f>
        <v>1.0303996598639467</v>
      </c>
      <c r="D23" s="5">
        <f t="shared" ref="D23:G23" si="7">D22/35</f>
        <v>0.76530612244897966</v>
      </c>
      <c r="E23" s="5">
        <f t="shared" si="7"/>
        <v>2.8571428571428572</v>
      </c>
      <c r="F23" s="5">
        <f t="shared" si="7"/>
        <v>2.0357142857142851</v>
      </c>
      <c r="G23" s="5">
        <f t="shared" si="7"/>
        <v>1.8090986394557804</v>
      </c>
    </row>
    <row r="24" spans="1:7" ht="15.75" thickBot="1" x14ac:dyDescent="0.3">
      <c r="A24" s="26"/>
      <c r="B24" s="9" t="s">
        <v>99</v>
      </c>
      <c r="C24" s="5">
        <f>ROUNDUP(C23,0)</f>
        <v>2</v>
      </c>
      <c r="D24" s="5">
        <f t="shared" ref="D24:G24" si="8">ROUNDUP(D23,0)</f>
        <v>1</v>
      </c>
      <c r="E24" s="5">
        <f t="shared" si="8"/>
        <v>3</v>
      </c>
      <c r="F24" s="5">
        <f t="shared" si="8"/>
        <v>3</v>
      </c>
      <c r="G24" s="5">
        <f t="shared" si="8"/>
        <v>2</v>
      </c>
    </row>
    <row r="25" spans="1:7" ht="15.75" thickBot="1" x14ac:dyDescent="0.3">
      <c r="A25" s="27"/>
      <c r="B25" s="24" t="s">
        <v>100</v>
      </c>
      <c r="C25" s="23">
        <f>C19/C24</f>
        <v>8655.3571428571504</v>
      </c>
      <c r="D25" s="23">
        <f t="shared" ref="D25:G25" si="9">D19/D24</f>
        <v>6428.5714285714284</v>
      </c>
      <c r="E25" s="23">
        <f t="shared" si="9"/>
        <v>1000</v>
      </c>
      <c r="F25" s="23">
        <f t="shared" si="9"/>
        <v>1000</v>
      </c>
      <c r="G25" s="23">
        <f t="shared" si="9"/>
        <v>5065.4761904761854</v>
      </c>
    </row>
    <row r="27" spans="1:7" ht="15.75" thickBot="1" x14ac:dyDescent="0.3"/>
    <row r="28" spans="1:7" ht="15.75" thickBot="1" x14ac:dyDescent="0.3">
      <c r="A28" s="25" t="s">
        <v>102</v>
      </c>
      <c r="B28" s="2" t="s">
        <v>93</v>
      </c>
      <c r="C28" s="2" t="s">
        <v>6</v>
      </c>
      <c r="D28" s="2" t="s">
        <v>7</v>
      </c>
      <c r="E28" s="2" t="s">
        <v>8</v>
      </c>
      <c r="F28" s="2" t="s">
        <v>9</v>
      </c>
      <c r="G28" s="2" t="s">
        <v>10</v>
      </c>
    </row>
    <row r="29" spans="1:7" ht="15.75" thickBot="1" x14ac:dyDescent="0.3">
      <c r="A29" s="26"/>
      <c r="B29" s="9" t="s">
        <v>94</v>
      </c>
      <c r="C29" s="5">
        <f>C2</f>
        <v>17310.714285714301</v>
      </c>
      <c r="D29" s="5">
        <f t="shared" ref="D29:G29" si="10">D2</f>
        <v>6428.5714285714284</v>
      </c>
      <c r="E29" s="5">
        <f t="shared" si="10"/>
        <v>3000</v>
      </c>
      <c r="F29" s="5">
        <f t="shared" si="10"/>
        <v>3000</v>
      </c>
      <c r="G29" s="5">
        <f t="shared" si="10"/>
        <v>10130.952380952371</v>
      </c>
    </row>
    <row r="30" spans="1:7" ht="15.75" thickBot="1" x14ac:dyDescent="0.3">
      <c r="A30" s="26"/>
      <c r="B30" s="9" t="s">
        <v>103</v>
      </c>
      <c r="C30" s="5">
        <f>C9</f>
        <v>0.2</v>
      </c>
      <c r="D30" s="5">
        <f t="shared" ref="D30:G30" si="11">D9</f>
        <v>0.02</v>
      </c>
      <c r="E30" s="5">
        <f t="shared" si="11"/>
        <v>0.2</v>
      </c>
      <c r="F30" s="5">
        <f t="shared" si="11"/>
        <v>0.09</v>
      </c>
      <c r="G30" s="5">
        <f t="shared" si="11"/>
        <v>0.3</v>
      </c>
    </row>
    <row r="31" spans="1:7" ht="15.75" thickBot="1" x14ac:dyDescent="0.3">
      <c r="A31" s="26"/>
      <c r="B31" s="9" t="s">
        <v>96</v>
      </c>
      <c r="C31" s="5">
        <f>C29*C30</f>
        <v>3462.1428571428605</v>
      </c>
      <c r="D31" s="5">
        <f t="shared" ref="D31" si="12">D29*D30</f>
        <v>128.57142857142858</v>
      </c>
      <c r="E31" s="5">
        <f t="shared" ref="E31" si="13">E29*E30</f>
        <v>600</v>
      </c>
      <c r="F31" s="5">
        <f t="shared" ref="F31" si="14">F29*F30</f>
        <v>270</v>
      </c>
      <c r="G31" s="5">
        <f t="shared" ref="G31" si="15">G29*G30</f>
        <v>3039.285714285711</v>
      </c>
    </row>
    <row r="32" spans="1:7" ht="15.75" thickBot="1" x14ac:dyDescent="0.3">
      <c r="A32" s="26"/>
      <c r="B32" s="9" t="s">
        <v>97</v>
      </c>
      <c r="C32" s="5">
        <f>C31/24</f>
        <v>144.25595238095252</v>
      </c>
      <c r="D32" s="5">
        <f t="shared" ref="D32" si="16">D31/24</f>
        <v>5.3571428571428577</v>
      </c>
      <c r="E32" s="5">
        <f t="shared" ref="E32" si="17">E31/24</f>
        <v>25</v>
      </c>
      <c r="F32" s="5">
        <f t="shared" ref="F32" si="18">F31/24</f>
        <v>11.25</v>
      </c>
      <c r="G32" s="5">
        <f t="shared" ref="G32" si="19">G31/24</f>
        <v>126.63690476190463</v>
      </c>
    </row>
    <row r="33" spans="1:7" ht="30.75" thickBot="1" x14ac:dyDescent="0.3">
      <c r="A33" s="26"/>
      <c r="B33" s="9" t="s">
        <v>98</v>
      </c>
      <c r="C33" s="5">
        <f>C32/35</f>
        <v>4.1215986394557866</v>
      </c>
      <c r="D33" s="5">
        <f t="shared" ref="D33" si="20">D32/35</f>
        <v>0.15306122448979592</v>
      </c>
      <c r="E33" s="5">
        <f t="shared" ref="E33" si="21">E32/35</f>
        <v>0.7142857142857143</v>
      </c>
      <c r="F33" s="5">
        <f t="shared" ref="F33" si="22">F32/35</f>
        <v>0.32142857142857145</v>
      </c>
      <c r="G33" s="5">
        <f t="shared" ref="G33" si="23">G32/35</f>
        <v>3.6181972789115608</v>
      </c>
    </row>
    <row r="34" spans="1:7" ht="15.75" thickBot="1" x14ac:dyDescent="0.3">
      <c r="A34" s="26"/>
      <c r="B34" s="9" t="s">
        <v>99</v>
      </c>
      <c r="C34" s="5">
        <f>ROUNDUP(C33,0)</f>
        <v>5</v>
      </c>
      <c r="D34" s="5">
        <f t="shared" ref="D34" si="24">ROUNDUP(D33,0)</f>
        <v>1</v>
      </c>
      <c r="E34" s="5">
        <f t="shared" ref="E34" si="25">ROUNDUP(E33,0)</f>
        <v>1</v>
      </c>
      <c r="F34" s="5">
        <f t="shared" ref="F34" si="26">ROUNDUP(F33,0)</f>
        <v>1</v>
      </c>
      <c r="G34" s="5">
        <f t="shared" ref="G34" si="27">ROUNDUP(G33,0)</f>
        <v>4</v>
      </c>
    </row>
    <row r="35" spans="1:7" ht="15.75" thickBot="1" x14ac:dyDescent="0.3">
      <c r="A35" s="27"/>
      <c r="B35" s="24" t="s">
        <v>100</v>
      </c>
      <c r="C35" s="23">
        <f>C29/C34</f>
        <v>3462.1428571428601</v>
      </c>
      <c r="D35" s="23">
        <f t="shared" ref="D35" si="28">D29/D34</f>
        <v>6428.5714285714284</v>
      </c>
      <c r="E35" s="23">
        <f t="shared" ref="E35" si="29">E29/E34</f>
        <v>3000</v>
      </c>
      <c r="F35" s="23">
        <f t="shared" ref="F35" si="30">F29/F34</f>
        <v>3000</v>
      </c>
      <c r="G35" s="23">
        <f t="shared" ref="G35" si="31">G29/G34</f>
        <v>2532.7380952380927</v>
      </c>
    </row>
  </sheetData>
  <mergeCells count="5">
    <mergeCell ref="A28:A35"/>
    <mergeCell ref="A7:A13"/>
    <mergeCell ref="H13:I13"/>
    <mergeCell ref="A1:A4"/>
    <mergeCell ref="A18:A25"/>
  </mergeCells>
  <pageMargins left="0.7" right="0.7" top="0.75" bottom="0.75" header="0.3" footer="0.3"/>
  <ignoredErrors>
    <ignoredError sqref="I8:I12" formulaRange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Informe de respuestas 1</vt:lpstr>
      <vt:lpstr>Informe de sensibilidad 1</vt:lpstr>
      <vt:lpstr>Informe de límites 1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ABEL MENDEZ</dc:creator>
  <cp:lastModifiedBy>ABEL MENDEZ</cp:lastModifiedBy>
  <dcterms:created xsi:type="dcterms:W3CDTF">2018-04-07T16:00:59Z</dcterms:created>
  <dcterms:modified xsi:type="dcterms:W3CDTF">2018-07-04T04:03:43Z</dcterms:modified>
</cp:coreProperties>
</file>